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rafako\Desktop\"/>
    </mc:Choice>
  </mc:AlternateContent>
  <xr:revisionPtr revIDLastSave="0" documentId="8_{E582DC04-40C7-4866-BD6B-7BA3E1E9C4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put Form" sheetId="2" r:id="rId1"/>
    <sheet name="Calculation Detail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B2" i="3" l="1"/>
  <c r="B3" i="3" s="1"/>
  <c r="B4" i="3" l="1"/>
  <c r="B5" i="3"/>
  <c r="B6" i="3" l="1"/>
  <c r="B7" i="3" s="1"/>
  <c r="B8" i="3" s="1"/>
  <c r="C9" i="2" l="1"/>
</calcChain>
</file>

<file path=xl/sharedStrings.xml><?xml version="1.0" encoding="utf-8"?>
<sst xmlns="http://schemas.openxmlformats.org/spreadsheetml/2006/main" count="27" uniqueCount="24">
  <si>
    <t xml:space="preserve">Payroll Redistribution Submissions </t>
  </si>
  <si>
    <t>Calculator of the Deadline for Adding Payroll to a Grant</t>
  </si>
  <si>
    <t>Given a pay period end date, this calculator displays the last allowable day for submitting payroll additions to a grant.</t>
  </si>
  <si>
    <t>Pay Period End Date:</t>
  </si>
  <si>
    <t>Deadline date for submitting Payroll Redistributions to ADD payroll to a grant:</t>
  </si>
  <si>
    <t>Weekend/Holiday Adjustment</t>
  </si>
  <si>
    <t>ATF Semester/Term</t>
  </si>
  <si>
    <t>Last pay period end date of semester.</t>
  </si>
  <si>
    <t>Sunday</t>
  </si>
  <si>
    <t>Monday</t>
  </si>
  <si>
    <t>Tuesday</t>
  </si>
  <si>
    <t>Wednesday</t>
  </si>
  <si>
    <t>Thursday</t>
  </si>
  <si>
    <t>Friday</t>
  </si>
  <si>
    <t>Saturday</t>
  </si>
  <si>
    <t>Pay Period End Dates</t>
  </si>
  <si>
    <t>Last Pay Period End Date of Semester</t>
  </si>
  <si>
    <t>First day of next month</t>
  </si>
  <si>
    <t>Month</t>
  </si>
  <si>
    <t>Day of week (Sunday = 1)</t>
  </si>
  <si>
    <t>Month Close</t>
  </si>
  <si>
    <t>Month Close + 90</t>
  </si>
  <si>
    <t>The month close is on the 4th business day.</t>
  </si>
  <si>
    <t>V2.0 Last Updated 9/20/21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</si>
</sst>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14" fontId="1" fillId="0" borderId="0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0" fillId="0" borderId="0" xfId="0" applyNumberFormat="1" applyFont="1"/>
    <xf numFmtId="14" fontId="1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14" fontId="0" fillId="0" borderId="1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vertical="top"/>
    </xf>
    <xf numFmtId="0" fontId="0" fillId="0" borderId="7" xfId="0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right" vertical="top"/>
    </xf>
    <xf numFmtId="14" fontId="1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4" xfId="0" applyFont="1" applyBorder="1" applyAlignment="1">
      <alignment horizontal="left" vertical="top" wrapText="1"/>
    </xf>
    <xf numFmtId="14" fontId="0" fillId="0" borderId="2" xfId="0" applyNumberFormat="1" applyBorder="1" applyAlignment="1">
      <alignment vertical="top"/>
    </xf>
    <xf numFmtId="0" fontId="0" fillId="0" borderId="15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3" borderId="13" xfId="0" applyFill="1" applyBorder="1" applyAlignment="1">
      <alignment vertical="top"/>
    </xf>
    <xf numFmtId="0" fontId="0" fillId="0" borderId="0" xfId="0" applyFont="1" applyAlignment="1">
      <alignment wrapText="1"/>
    </xf>
    <xf numFmtId="14" fontId="0" fillId="0" borderId="1" xfId="0" applyNumberFormat="1" applyBorder="1" applyAlignment="1" applyProtection="1">
      <alignment vertical="top"/>
      <protection locked="0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12</xdr:row>
      <xdr:rowOff>1586</xdr:rowOff>
    </xdr:from>
    <xdr:to>
      <xdr:col>3</xdr:col>
      <xdr:colOff>63500</xdr:colOff>
      <xdr:row>15</xdr:row>
      <xdr:rowOff>266700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C374EC-92F8-48F0-A13F-B0E9AA577EB9}"/>
            </a:ext>
          </a:extLst>
        </xdr:cNvPr>
        <xdr:cNvSpPr txBox="1"/>
      </xdr:nvSpPr>
      <xdr:spPr>
        <a:xfrm>
          <a:off x="266699" y="2770186"/>
          <a:ext cx="5937251" cy="12049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 about the calculation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/>
            <a:t>1. The deadline date is 90 calendar days after the month-end close date of the last pay period of the semester. </a:t>
          </a:r>
        </a:p>
        <a:p>
          <a:r>
            <a:rPr lang="en-US" sz="1100" b="0"/>
            <a:t>2. Accounting Managers are still expected to reconcile payroll  on a monthly basis. (FIN 201)</a:t>
          </a:r>
        </a:p>
        <a:p>
          <a:r>
            <a:rPr lang="en-US" sz="1100" b="0"/>
            <a:t>3. View pay period end dates:</a:t>
          </a:r>
          <a:r>
            <a:rPr lang="en-US" sz="1100" b="0" baseline="0"/>
            <a:t>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https://cfo.asu.edu/academic-pay-schedule </a:t>
          </a:r>
          <a:endParaRPr lang="en-US" sz="1100" b="0"/>
        </a:p>
      </xdr:txBody>
    </xdr:sp>
    <xdr:clientData/>
  </xdr:twoCellAnchor>
  <xdr:oneCellAnchor>
    <xdr:from>
      <xdr:col>7</xdr:col>
      <xdr:colOff>0</xdr:colOff>
      <xdr:row>11</xdr:row>
      <xdr:rowOff>66675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C5CA92-AC26-4B28-AADE-089D60DC9B58}"/>
            </a:ext>
          </a:extLst>
        </xdr:cNvPr>
        <xdr:cNvSpPr txBox="1"/>
      </xdr:nvSpPr>
      <xdr:spPr>
        <a:xfrm>
          <a:off x="10258425" y="314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showGridLines="0" tabSelected="1" workbookViewId="0">
      <selection activeCell="G17" sqref="G17"/>
    </sheetView>
  </sheetViews>
  <sheetFormatPr defaultColWidth="9.1796875" defaultRowHeight="14.5" x14ac:dyDescent="0.35"/>
  <cols>
    <col min="1" max="1" width="3.7265625" style="11" customWidth="1"/>
    <col min="2" max="2" width="72.1796875" style="11" customWidth="1"/>
    <col min="3" max="3" width="12" style="11" customWidth="1"/>
    <col min="4" max="4" width="1.7265625" style="11" customWidth="1"/>
    <col min="5" max="16384" width="9.1796875" style="11"/>
  </cols>
  <sheetData>
    <row r="1" spans="2:4" ht="10" customHeight="1" thickBot="1" x14ac:dyDescent="0.4"/>
    <row r="2" spans="2:4" ht="23.5" x14ac:dyDescent="0.35">
      <c r="B2" s="31" t="s">
        <v>0</v>
      </c>
      <c r="C2" s="32"/>
      <c r="D2" s="26"/>
    </row>
    <row r="3" spans="2:4" ht="18.5" x14ac:dyDescent="0.35">
      <c r="B3" s="33" t="s">
        <v>1</v>
      </c>
      <c r="C3" s="34"/>
      <c r="D3" s="27"/>
    </row>
    <row r="4" spans="2:4" ht="31.5" customHeight="1" x14ac:dyDescent="0.35">
      <c r="B4" s="35" t="s">
        <v>2</v>
      </c>
      <c r="C4" s="36"/>
      <c r="D4" s="28"/>
    </row>
    <row r="5" spans="2:4" ht="15" customHeight="1" x14ac:dyDescent="0.35">
      <c r="B5" s="16"/>
      <c r="C5" s="13"/>
      <c r="D5" s="15"/>
    </row>
    <row r="6" spans="2:4" ht="15" customHeight="1" x14ac:dyDescent="0.35">
      <c r="B6" s="17" t="s">
        <v>3</v>
      </c>
      <c r="C6" s="30">
        <v>44346</v>
      </c>
      <c r="D6" s="15"/>
    </row>
    <row r="7" spans="2:4" ht="15" customHeight="1" x14ac:dyDescent="0.35">
      <c r="B7" s="23"/>
      <c r="C7" s="24"/>
      <c r="D7" s="25"/>
    </row>
    <row r="8" spans="2:4" ht="15" customHeight="1" x14ac:dyDescent="0.35">
      <c r="B8" s="18"/>
      <c r="C8" s="14"/>
      <c r="D8" s="15"/>
    </row>
    <row r="9" spans="2:4" ht="15" customHeight="1" x14ac:dyDescent="0.35">
      <c r="B9" s="19" t="s">
        <v>4</v>
      </c>
      <c r="C9" s="12">
        <f>'Calculation Details'!B8</f>
        <v>44536</v>
      </c>
      <c r="D9" s="15"/>
    </row>
    <row r="10" spans="2:4" ht="15" customHeight="1" thickBot="1" x14ac:dyDescent="0.4">
      <c r="B10" s="20"/>
      <c r="C10" s="21"/>
      <c r="D10" s="22"/>
    </row>
    <row r="11" spans="2:4" ht="30" customHeight="1" x14ac:dyDescent="0.35">
      <c r="C11" s="10"/>
    </row>
    <row r="12" spans="2:4" x14ac:dyDescent="0.35">
      <c r="C12" s="10"/>
    </row>
    <row r="14" spans="2:4" ht="45" customHeight="1" x14ac:dyDescent="0.35"/>
    <row r="16" spans="2:4" ht="69.75" customHeight="1" x14ac:dyDescent="0.35"/>
    <row r="17" spans="3:3" ht="30" customHeight="1" x14ac:dyDescent="0.35"/>
    <row r="19" spans="3:3" x14ac:dyDescent="0.35">
      <c r="C19" s="40" t="s">
        <v>23</v>
      </c>
    </row>
  </sheetData>
  <mergeCells count="3">
    <mergeCell ref="B2:C2"/>
    <mergeCell ref="B3:C3"/>
    <mergeCell ref="B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27DA-A079-4F36-BE91-C70D8620BCC1}">
  <dimension ref="A1:S107"/>
  <sheetViews>
    <sheetView topLeftCell="C4" workbookViewId="0">
      <selection activeCell="N18" sqref="N18"/>
    </sheetView>
  </sheetViews>
  <sheetFormatPr defaultRowHeight="14.5" x14ac:dyDescent="0.35"/>
  <cols>
    <col min="1" max="1" width="39" customWidth="1"/>
    <col min="2" max="2" width="32" customWidth="1"/>
    <col min="4" max="4" width="5.1796875" customWidth="1"/>
    <col min="5" max="5" width="3" bestFit="1" customWidth="1"/>
    <col min="14" max="14" width="13.26953125" customWidth="1"/>
    <col min="15" max="15" width="19" customWidth="1"/>
    <col min="16" max="16" width="10.7265625" bestFit="1" customWidth="1"/>
    <col min="17" max="17" width="12.26953125" customWidth="1"/>
    <col min="18" max="18" width="12.81640625" bestFit="1" customWidth="1"/>
    <col min="19" max="19" width="10.7265625" bestFit="1" customWidth="1"/>
  </cols>
  <sheetData>
    <row r="1" spans="1:19" ht="15.5" x14ac:dyDescent="0.35">
      <c r="A1" t="s">
        <v>3</v>
      </c>
      <c r="B1" s="1">
        <f>IF('Input Form'!C6="","",'Input Form'!C6)</f>
        <v>44346</v>
      </c>
      <c r="E1" s="37" t="s">
        <v>5</v>
      </c>
      <c r="F1" s="37"/>
      <c r="G1" s="37"/>
      <c r="H1" s="37"/>
      <c r="I1" s="37"/>
      <c r="J1" s="37"/>
      <c r="K1" s="37"/>
      <c r="L1" s="37"/>
      <c r="N1" s="39" t="s">
        <v>6</v>
      </c>
      <c r="O1" s="39"/>
      <c r="P1" s="6"/>
      <c r="Q1" s="6"/>
      <c r="R1" s="6"/>
      <c r="S1" s="6"/>
    </row>
    <row r="2" spans="1:19" ht="29" x14ac:dyDescent="0.35">
      <c r="A2" t="s">
        <v>7</v>
      </c>
      <c r="B2" s="1">
        <f>IF($B$1="","",VLOOKUP(B1,$N$3:$O$64,2,FALSE))</f>
        <v>44416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N2" s="29" t="s">
        <v>15</v>
      </c>
      <c r="O2" s="29" t="s">
        <v>16</v>
      </c>
      <c r="P2" s="7"/>
      <c r="Q2" s="7"/>
      <c r="R2" s="7"/>
      <c r="S2" s="7"/>
    </row>
    <row r="3" spans="1:19" x14ac:dyDescent="0.35">
      <c r="A3" t="s">
        <v>17</v>
      </c>
      <c r="B3" s="2">
        <f>IF($B$1="","",DATE(YEAR(B2), MONTH(B2)+1, 1))</f>
        <v>44440</v>
      </c>
      <c r="D3" s="38" t="s">
        <v>18</v>
      </c>
      <c r="E3">
        <v>1</v>
      </c>
      <c r="F3">
        <v>2</v>
      </c>
      <c r="G3">
        <v>1</v>
      </c>
      <c r="H3">
        <v>3</v>
      </c>
      <c r="I3">
        <v>3</v>
      </c>
      <c r="J3">
        <v>3</v>
      </c>
      <c r="K3">
        <v>3</v>
      </c>
      <c r="L3">
        <v>3</v>
      </c>
      <c r="N3" s="1">
        <v>44206</v>
      </c>
      <c r="O3" s="1">
        <v>44332</v>
      </c>
      <c r="P3" s="1"/>
      <c r="Q3" s="1"/>
      <c r="R3" s="1"/>
      <c r="S3" s="1"/>
    </row>
    <row r="4" spans="1:19" x14ac:dyDescent="0.35">
      <c r="A4" t="s">
        <v>18</v>
      </c>
      <c r="B4" s="3">
        <f>IF($B$1="","",MONTH(B3))</f>
        <v>9</v>
      </c>
      <c r="D4" s="38"/>
      <c r="E4">
        <v>2</v>
      </c>
      <c r="F4">
        <v>1</v>
      </c>
      <c r="G4">
        <v>0</v>
      </c>
      <c r="H4">
        <v>0</v>
      </c>
      <c r="I4">
        <v>2</v>
      </c>
      <c r="J4">
        <v>2</v>
      </c>
      <c r="K4">
        <v>2</v>
      </c>
      <c r="L4">
        <v>2</v>
      </c>
      <c r="N4" s="1">
        <v>44220</v>
      </c>
      <c r="O4" s="1">
        <v>44332</v>
      </c>
      <c r="P4" s="1"/>
      <c r="Q4" s="1"/>
      <c r="R4" s="1"/>
      <c r="S4" s="1"/>
    </row>
    <row r="5" spans="1:19" x14ac:dyDescent="0.35">
      <c r="A5" t="s">
        <v>19</v>
      </c>
      <c r="B5" s="4" t="str">
        <f>IF($B$1="","",TEXT(WEEKDAY(B3),"DDDD"))</f>
        <v>Wednesday</v>
      </c>
      <c r="D5" s="38"/>
      <c r="E5">
        <v>3</v>
      </c>
      <c r="F5">
        <v>1</v>
      </c>
      <c r="G5">
        <v>0</v>
      </c>
      <c r="H5">
        <v>0</v>
      </c>
      <c r="I5">
        <v>2</v>
      </c>
      <c r="J5">
        <v>2</v>
      </c>
      <c r="K5">
        <v>2</v>
      </c>
      <c r="L5">
        <v>2</v>
      </c>
      <c r="N5" s="1">
        <v>44234</v>
      </c>
      <c r="O5" s="1">
        <v>44332</v>
      </c>
      <c r="P5" s="1"/>
      <c r="Q5" s="1"/>
      <c r="R5" s="1"/>
      <c r="S5" s="1"/>
    </row>
    <row r="6" spans="1:19" x14ac:dyDescent="0.35">
      <c r="A6" t="s">
        <v>5</v>
      </c>
      <c r="B6">
        <f>IF($B$1="","",INDEX(F3:L14,MATCH(B4,E3:E14,0),MATCH(B5,F2:L2,0)))</f>
        <v>3</v>
      </c>
      <c r="D6" s="38"/>
      <c r="E6">
        <v>4</v>
      </c>
      <c r="F6">
        <v>1</v>
      </c>
      <c r="G6">
        <v>0</v>
      </c>
      <c r="H6">
        <v>0</v>
      </c>
      <c r="I6">
        <v>2</v>
      </c>
      <c r="J6">
        <v>2</v>
      </c>
      <c r="K6">
        <v>2</v>
      </c>
      <c r="L6">
        <v>2</v>
      </c>
      <c r="N6" s="1">
        <v>44248</v>
      </c>
      <c r="O6" s="1">
        <v>44332</v>
      </c>
      <c r="P6" s="1"/>
      <c r="Q6" s="1"/>
      <c r="R6" s="1"/>
      <c r="S6" s="1"/>
    </row>
    <row r="7" spans="1:19" x14ac:dyDescent="0.35">
      <c r="A7" t="s">
        <v>20</v>
      </c>
      <c r="B7" s="1">
        <f>IF($B$1="","",B3+3+B6)</f>
        <v>44446</v>
      </c>
      <c r="D7" s="38"/>
      <c r="E7">
        <v>5</v>
      </c>
      <c r="F7">
        <v>1</v>
      </c>
      <c r="G7">
        <v>0</v>
      </c>
      <c r="H7">
        <v>0</v>
      </c>
      <c r="I7">
        <v>2</v>
      </c>
      <c r="J7">
        <v>2</v>
      </c>
      <c r="K7">
        <v>2</v>
      </c>
      <c r="L7">
        <v>2</v>
      </c>
      <c r="N7" s="1">
        <v>44262</v>
      </c>
      <c r="O7" s="1">
        <v>44332</v>
      </c>
      <c r="P7" s="1"/>
      <c r="Q7" s="1"/>
      <c r="R7" s="1"/>
      <c r="S7" s="1"/>
    </row>
    <row r="8" spans="1:19" x14ac:dyDescent="0.35">
      <c r="A8" t="s">
        <v>21</v>
      </c>
      <c r="B8" s="5">
        <f>IF($B$1="","",B7+90)</f>
        <v>44536</v>
      </c>
      <c r="D8" s="38"/>
      <c r="E8">
        <v>6</v>
      </c>
      <c r="F8">
        <v>1</v>
      </c>
      <c r="G8">
        <v>0</v>
      </c>
      <c r="H8">
        <v>0</v>
      </c>
      <c r="I8">
        <v>2</v>
      </c>
      <c r="J8">
        <v>2</v>
      </c>
      <c r="K8">
        <v>2</v>
      </c>
      <c r="L8">
        <v>2</v>
      </c>
      <c r="N8" s="1">
        <v>44276</v>
      </c>
      <c r="O8" s="1">
        <v>44332</v>
      </c>
      <c r="P8" s="1"/>
      <c r="Q8" s="1"/>
      <c r="R8" s="1"/>
      <c r="S8" s="1"/>
    </row>
    <row r="9" spans="1:19" x14ac:dyDescent="0.35">
      <c r="D9" s="38"/>
      <c r="E9">
        <v>7</v>
      </c>
      <c r="F9">
        <v>2</v>
      </c>
      <c r="G9">
        <v>1</v>
      </c>
      <c r="H9">
        <v>3</v>
      </c>
      <c r="I9">
        <v>3</v>
      </c>
      <c r="J9">
        <v>3</v>
      </c>
      <c r="K9">
        <v>3</v>
      </c>
      <c r="L9">
        <v>3</v>
      </c>
      <c r="N9" s="1">
        <v>44290</v>
      </c>
      <c r="O9" s="1">
        <v>44332</v>
      </c>
      <c r="P9" s="1"/>
      <c r="Q9" s="1"/>
      <c r="S9" s="1"/>
    </row>
    <row r="10" spans="1:19" x14ac:dyDescent="0.35">
      <c r="A10" t="s">
        <v>22</v>
      </c>
      <c r="D10" s="38"/>
      <c r="E10">
        <v>8</v>
      </c>
      <c r="F10">
        <v>1</v>
      </c>
      <c r="G10">
        <v>0</v>
      </c>
      <c r="H10">
        <v>0</v>
      </c>
      <c r="I10">
        <v>2</v>
      </c>
      <c r="J10">
        <v>2</v>
      </c>
      <c r="K10">
        <v>2</v>
      </c>
      <c r="L10">
        <v>2</v>
      </c>
      <c r="N10" s="1">
        <v>44304</v>
      </c>
      <c r="O10" s="1">
        <v>44332</v>
      </c>
      <c r="P10" s="1"/>
      <c r="Q10" s="1"/>
      <c r="S10" s="1"/>
    </row>
    <row r="11" spans="1:19" x14ac:dyDescent="0.35">
      <c r="D11" s="38"/>
      <c r="E11">
        <v>9</v>
      </c>
      <c r="F11">
        <v>2</v>
      </c>
      <c r="G11">
        <v>1</v>
      </c>
      <c r="H11">
        <v>0</v>
      </c>
      <c r="I11">
        <v>3</v>
      </c>
      <c r="J11">
        <v>3</v>
      </c>
      <c r="K11">
        <v>3</v>
      </c>
      <c r="L11">
        <v>3</v>
      </c>
      <c r="N11" s="1">
        <v>44318</v>
      </c>
      <c r="O11" s="1">
        <v>44332</v>
      </c>
      <c r="P11" s="1"/>
      <c r="Q11" s="1"/>
      <c r="S11" s="1"/>
    </row>
    <row r="12" spans="1:19" x14ac:dyDescent="0.35">
      <c r="D12" s="38"/>
      <c r="E12">
        <v>10</v>
      </c>
      <c r="F12">
        <v>1</v>
      </c>
      <c r="G12">
        <v>0</v>
      </c>
      <c r="H12">
        <v>0</v>
      </c>
      <c r="I12">
        <v>2</v>
      </c>
      <c r="J12">
        <v>2</v>
      </c>
      <c r="K12">
        <v>2</v>
      </c>
      <c r="L12">
        <v>2</v>
      </c>
      <c r="N12" s="8">
        <v>44332</v>
      </c>
      <c r="O12" s="1">
        <v>44332</v>
      </c>
      <c r="P12" s="1"/>
      <c r="Q12" s="1"/>
      <c r="S12" s="1"/>
    </row>
    <row r="13" spans="1:19" x14ac:dyDescent="0.35">
      <c r="D13" s="38"/>
      <c r="E13">
        <v>11</v>
      </c>
      <c r="F13">
        <v>1</v>
      </c>
      <c r="G13">
        <v>0</v>
      </c>
      <c r="H13">
        <v>0</v>
      </c>
      <c r="I13">
        <v>2</v>
      </c>
      <c r="J13">
        <v>2</v>
      </c>
      <c r="K13">
        <v>2</v>
      </c>
      <c r="L13">
        <v>2</v>
      </c>
      <c r="N13" s="1">
        <v>44346</v>
      </c>
      <c r="O13" s="1">
        <v>44416</v>
      </c>
    </row>
    <row r="14" spans="1:19" x14ac:dyDescent="0.35">
      <c r="D14" s="38"/>
      <c r="E14">
        <v>12</v>
      </c>
      <c r="F14">
        <v>1</v>
      </c>
      <c r="G14">
        <v>0</v>
      </c>
      <c r="H14">
        <v>0</v>
      </c>
      <c r="I14">
        <v>2</v>
      </c>
      <c r="J14">
        <v>2</v>
      </c>
      <c r="K14">
        <v>2</v>
      </c>
      <c r="L14">
        <v>2</v>
      </c>
      <c r="N14" s="1">
        <v>44360</v>
      </c>
      <c r="O14" s="1">
        <v>44416</v>
      </c>
    </row>
    <row r="15" spans="1:19" x14ac:dyDescent="0.35">
      <c r="N15" s="1">
        <v>44374</v>
      </c>
      <c r="O15" s="1">
        <v>44416</v>
      </c>
    </row>
    <row r="16" spans="1:19" x14ac:dyDescent="0.35">
      <c r="N16" s="1">
        <v>44388</v>
      </c>
      <c r="O16" s="1">
        <v>44416</v>
      </c>
    </row>
    <row r="17" spans="9:15" x14ac:dyDescent="0.35">
      <c r="N17" s="1">
        <v>44402</v>
      </c>
      <c r="O17" s="1">
        <v>44416</v>
      </c>
    </row>
    <row r="18" spans="9:15" x14ac:dyDescent="0.35">
      <c r="N18" s="8">
        <v>44416</v>
      </c>
      <c r="O18" s="1">
        <v>44416</v>
      </c>
    </row>
    <row r="19" spans="9:15" x14ac:dyDescent="0.35">
      <c r="I19" s="1"/>
      <c r="N19" s="1">
        <v>44430</v>
      </c>
      <c r="O19" s="1">
        <v>44556</v>
      </c>
    </row>
    <row r="20" spans="9:15" x14ac:dyDescent="0.35">
      <c r="N20" s="1">
        <v>44444</v>
      </c>
      <c r="O20" s="1">
        <v>44556</v>
      </c>
    </row>
    <row r="21" spans="9:15" x14ac:dyDescent="0.35">
      <c r="N21" s="1">
        <v>44458</v>
      </c>
      <c r="O21" s="1">
        <v>44556</v>
      </c>
    </row>
    <row r="22" spans="9:15" x14ac:dyDescent="0.35">
      <c r="N22" s="1">
        <v>44472</v>
      </c>
      <c r="O22" s="1">
        <v>44556</v>
      </c>
    </row>
    <row r="23" spans="9:15" x14ac:dyDescent="0.35">
      <c r="N23" s="1">
        <v>44486</v>
      </c>
      <c r="O23" s="1">
        <v>44556</v>
      </c>
    </row>
    <row r="24" spans="9:15" x14ac:dyDescent="0.35">
      <c r="N24" s="1">
        <v>44500</v>
      </c>
      <c r="O24" s="1">
        <v>44556</v>
      </c>
    </row>
    <row r="25" spans="9:15" x14ac:dyDescent="0.35">
      <c r="N25" s="1">
        <v>44514</v>
      </c>
      <c r="O25" s="1">
        <v>44556</v>
      </c>
    </row>
    <row r="26" spans="9:15" x14ac:dyDescent="0.35">
      <c r="N26" s="1">
        <v>44528</v>
      </c>
      <c r="O26" s="1">
        <v>44556</v>
      </c>
    </row>
    <row r="27" spans="9:15" x14ac:dyDescent="0.35">
      <c r="N27" s="1">
        <v>44542</v>
      </c>
      <c r="O27" s="1">
        <v>44556</v>
      </c>
    </row>
    <row r="28" spans="9:15" x14ac:dyDescent="0.35">
      <c r="N28" s="8">
        <v>44556</v>
      </c>
      <c r="O28" s="1">
        <v>44556</v>
      </c>
    </row>
    <row r="29" spans="9:15" x14ac:dyDescent="0.35">
      <c r="N29" s="1">
        <v>44570</v>
      </c>
      <c r="O29" s="1">
        <v>44696</v>
      </c>
    </row>
    <row r="30" spans="9:15" x14ac:dyDescent="0.35">
      <c r="N30" s="1">
        <v>44584</v>
      </c>
      <c r="O30" s="1">
        <v>44696</v>
      </c>
    </row>
    <row r="31" spans="9:15" x14ac:dyDescent="0.35">
      <c r="N31" s="1">
        <v>44598</v>
      </c>
      <c r="O31" s="1">
        <v>44696</v>
      </c>
    </row>
    <row r="32" spans="9:15" x14ac:dyDescent="0.35">
      <c r="N32" s="1">
        <v>44612</v>
      </c>
      <c r="O32" s="1">
        <v>44696</v>
      </c>
    </row>
    <row r="33" spans="14:15" x14ac:dyDescent="0.35">
      <c r="N33" s="1">
        <v>44626</v>
      </c>
      <c r="O33" s="1">
        <v>44696</v>
      </c>
    </row>
    <row r="34" spans="14:15" x14ac:dyDescent="0.35">
      <c r="N34" s="1">
        <v>44640</v>
      </c>
      <c r="O34" s="1">
        <v>44696</v>
      </c>
    </row>
    <row r="35" spans="14:15" x14ac:dyDescent="0.35">
      <c r="N35" s="1">
        <v>44654</v>
      </c>
      <c r="O35" s="1">
        <v>44696</v>
      </c>
    </row>
    <row r="36" spans="14:15" x14ac:dyDescent="0.35">
      <c r="N36" s="1">
        <v>44668</v>
      </c>
      <c r="O36" s="1">
        <v>44696</v>
      </c>
    </row>
    <row r="37" spans="14:15" x14ac:dyDescent="0.35">
      <c r="N37" s="1">
        <v>44682</v>
      </c>
      <c r="O37" s="1">
        <v>44696</v>
      </c>
    </row>
    <row r="38" spans="14:15" x14ac:dyDescent="0.35">
      <c r="N38" s="8">
        <v>44696</v>
      </c>
      <c r="O38" s="1">
        <v>44696</v>
      </c>
    </row>
    <row r="39" spans="14:15" x14ac:dyDescent="0.35">
      <c r="N39" s="1">
        <v>44710</v>
      </c>
      <c r="O39" s="1">
        <v>44780</v>
      </c>
    </row>
    <row r="40" spans="14:15" x14ac:dyDescent="0.35">
      <c r="N40" s="1">
        <v>44724</v>
      </c>
      <c r="O40" s="1">
        <v>44780</v>
      </c>
    </row>
    <row r="41" spans="14:15" x14ac:dyDescent="0.35">
      <c r="N41" s="1">
        <v>44738</v>
      </c>
      <c r="O41" s="1">
        <v>44780</v>
      </c>
    </row>
    <row r="42" spans="14:15" x14ac:dyDescent="0.35">
      <c r="N42" s="1">
        <v>44752</v>
      </c>
      <c r="O42" s="1">
        <v>44780</v>
      </c>
    </row>
    <row r="43" spans="14:15" x14ac:dyDescent="0.35">
      <c r="N43" s="1">
        <v>44766</v>
      </c>
      <c r="O43" s="1">
        <v>44780</v>
      </c>
    </row>
    <row r="44" spans="14:15" x14ac:dyDescent="0.35">
      <c r="N44" s="8">
        <v>44780</v>
      </c>
      <c r="O44" s="1">
        <v>44780</v>
      </c>
    </row>
    <row r="45" spans="14:15" x14ac:dyDescent="0.35">
      <c r="N45" s="1">
        <v>44794</v>
      </c>
      <c r="O45" s="1">
        <v>44920</v>
      </c>
    </row>
    <row r="46" spans="14:15" x14ac:dyDescent="0.35">
      <c r="N46" s="1">
        <v>44808</v>
      </c>
      <c r="O46" s="1">
        <v>44920</v>
      </c>
    </row>
    <row r="47" spans="14:15" x14ac:dyDescent="0.35">
      <c r="N47" s="1">
        <v>44822</v>
      </c>
      <c r="O47" s="1">
        <v>44920</v>
      </c>
    </row>
    <row r="48" spans="14:15" x14ac:dyDescent="0.35">
      <c r="N48" s="1">
        <v>44836</v>
      </c>
      <c r="O48" s="1">
        <v>44920</v>
      </c>
    </row>
    <row r="49" spans="14:15" x14ac:dyDescent="0.35">
      <c r="N49" s="1">
        <v>44850</v>
      </c>
      <c r="O49" s="1">
        <v>44920</v>
      </c>
    </row>
    <row r="50" spans="14:15" x14ac:dyDescent="0.35">
      <c r="N50" s="1">
        <v>44864</v>
      </c>
      <c r="O50" s="1">
        <v>44920</v>
      </c>
    </row>
    <row r="51" spans="14:15" x14ac:dyDescent="0.35">
      <c r="N51" s="1">
        <v>44878</v>
      </c>
      <c r="O51" s="1">
        <v>44920</v>
      </c>
    </row>
    <row r="52" spans="14:15" x14ac:dyDescent="0.35">
      <c r="N52" s="1">
        <v>44892</v>
      </c>
      <c r="O52" s="1">
        <v>44920</v>
      </c>
    </row>
    <row r="53" spans="14:15" x14ac:dyDescent="0.35">
      <c r="N53" s="1">
        <v>44906</v>
      </c>
      <c r="O53" s="1">
        <v>44920</v>
      </c>
    </row>
    <row r="54" spans="14:15" x14ac:dyDescent="0.35">
      <c r="N54" s="8">
        <v>44920</v>
      </c>
      <c r="O54" s="1">
        <v>44920</v>
      </c>
    </row>
    <row r="55" spans="14:15" x14ac:dyDescent="0.35">
      <c r="N55" s="1">
        <v>44934</v>
      </c>
      <c r="O55" s="1">
        <v>45060</v>
      </c>
    </row>
    <row r="56" spans="14:15" x14ac:dyDescent="0.35">
      <c r="N56" s="1">
        <v>44948</v>
      </c>
      <c r="O56" s="1">
        <v>45060</v>
      </c>
    </row>
    <row r="57" spans="14:15" x14ac:dyDescent="0.35">
      <c r="N57" s="1">
        <v>44962</v>
      </c>
      <c r="O57" s="1">
        <v>45060</v>
      </c>
    </row>
    <row r="58" spans="14:15" x14ac:dyDescent="0.35">
      <c r="N58" s="1">
        <v>44976</v>
      </c>
      <c r="O58" s="1">
        <v>45060</v>
      </c>
    </row>
    <row r="59" spans="14:15" x14ac:dyDescent="0.35">
      <c r="N59" s="1">
        <v>44990</v>
      </c>
      <c r="O59" s="1">
        <v>45060</v>
      </c>
    </row>
    <row r="60" spans="14:15" x14ac:dyDescent="0.35">
      <c r="N60" s="1">
        <v>45004</v>
      </c>
      <c r="O60" s="1">
        <v>45060</v>
      </c>
    </row>
    <row r="61" spans="14:15" x14ac:dyDescent="0.35">
      <c r="N61" s="1">
        <v>45018</v>
      </c>
      <c r="O61" s="1">
        <v>45060</v>
      </c>
    </row>
    <row r="62" spans="14:15" x14ac:dyDescent="0.35">
      <c r="N62" s="1">
        <v>45032</v>
      </c>
      <c r="O62" s="1">
        <v>45060</v>
      </c>
    </row>
    <row r="63" spans="14:15" x14ac:dyDescent="0.35">
      <c r="N63" s="1">
        <v>45046</v>
      </c>
      <c r="O63" s="1">
        <v>45060</v>
      </c>
    </row>
    <row r="64" spans="14:15" x14ac:dyDescent="0.35">
      <c r="N64" s="8">
        <v>45060</v>
      </c>
      <c r="O64" s="1">
        <v>45060</v>
      </c>
    </row>
    <row r="65" spans="14:15" x14ac:dyDescent="0.35">
      <c r="N65" s="1">
        <v>45074</v>
      </c>
      <c r="O65" s="1">
        <v>45144</v>
      </c>
    </row>
    <row r="66" spans="14:15" x14ac:dyDescent="0.35">
      <c r="N66" s="1">
        <v>45088</v>
      </c>
      <c r="O66" s="1">
        <v>45144</v>
      </c>
    </row>
    <row r="67" spans="14:15" x14ac:dyDescent="0.35">
      <c r="N67" s="9">
        <v>45102</v>
      </c>
      <c r="O67" s="1">
        <v>45144</v>
      </c>
    </row>
    <row r="68" spans="14:15" x14ac:dyDescent="0.35">
      <c r="N68" s="1">
        <v>45116</v>
      </c>
      <c r="O68" s="1">
        <v>45144</v>
      </c>
    </row>
    <row r="69" spans="14:15" x14ac:dyDescent="0.35">
      <c r="N69" s="1">
        <v>45130</v>
      </c>
      <c r="O69" s="1">
        <v>45144</v>
      </c>
    </row>
    <row r="70" spans="14:15" x14ac:dyDescent="0.35">
      <c r="N70" s="8">
        <v>45144</v>
      </c>
      <c r="O70" s="1">
        <v>45144</v>
      </c>
    </row>
    <row r="71" spans="14:15" x14ac:dyDescent="0.35">
      <c r="N71" s="1">
        <v>45158</v>
      </c>
      <c r="O71" s="1">
        <v>45284</v>
      </c>
    </row>
    <row r="72" spans="14:15" x14ac:dyDescent="0.35">
      <c r="N72" s="1">
        <v>45172</v>
      </c>
      <c r="O72" s="1">
        <v>45284</v>
      </c>
    </row>
    <row r="73" spans="14:15" x14ac:dyDescent="0.35">
      <c r="N73" s="9">
        <v>45186</v>
      </c>
      <c r="O73" s="1">
        <v>45284</v>
      </c>
    </row>
    <row r="74" spans="14:15" x14ac:dyDescent="0.35">
      <c r="N74" s="1">
        <v>45200</v>
      </c>
      <c r="O74" s="1">
        <v>45284</v>
      </c>
    </row>
    <row r="75" spans="14:15" x14ac:dyDescent="0.35">
      <c r="N75" s="1">
        <v>45214</v>
      </c>
      <c r="O75" s="1">
        <v>45284</v>
      </c>
    </row>
    <row r="76" spans="14:15" x14ac:dyDescent="0.35">
      <c r="N76" s="9">
        <v>45228</v>
      </c>
      <c r="O76" s="1">
        <v>45284</v>
      </c>
    </row>
    <row r="77" spans="14:15" x14ac:dyDescent="0.35">
      <c r="N77" s="1">
        <v>45242</v>
      </c>
      <c r="O77" s="1">
        <v>45284</v>
      </c>
    </row>
    <row r="78" spans="14:15" x14ac:dyDescent="0.35">
      <c r="N78" s="1">
        <v>45256</v>
      </c>
      <c r="O78" s="1">
        <v>45284</v>
      </c>
    </row>
    <row r="79" spans="14:15" x14ac:dyDescent="0.35">
      <c r="N79" s="9">
        <v>45270</v>
      </c>
      <c r="O79" s="1">
        <v>45284</v>
      </c>
    </row>
    <row r="80" spans="14:15" x14ac:dyDescent="0.35">
      <c r="N80" s="8">
        <v>45284</v>
      </c>
      <c r="O80" s="1">
        <v>45284</v>
      </c>
    </row>
    <row r="81" spans="14:15" x14ac:dyDescent="0.35">
      <c r="N81" s="1">
        <v>45298</v>
      </c>
      <c r="O81" s="1">
        <v>45424</v>
      </c>
    </row>
    <row r="82" spans="14:15" x14ac:dyDescent="0.35">
      <c r="N82" s="9">
        <v>45312</v>
      </c>
      <c r="O82" s="1">
        <v>45424</v>
      </c>
    </row>
    <row r="83" spans="14:15" x14ac:dyDescent="0.35">
      <c r="N83" s="9">
        <v>45326</v>
      </c>
      <c r="O83" s="1">
        <v>45424</v>
      </c>
    </row>
    <row r="84" spans="14:15" x14ac:dyDescent="0.35">
      <c r="N84" s="9">
        <v>45340</v>
      </c>
      <c r="O84" s="1">
        <v>45424</v>
      </c>
    </row>
    <row r="85" spans="14:15" x14ac:dyDescent="0.35">
      <c r="N85" s="9">
        <v>45354</v>
      </c>
      <c r="O85" s="1">
        <v>45424</v>
      </c>
    </row>
    <row r="86" spans="14:15" x14ac:dyDescent="0.35">
      <c r="N86" s="9">
        <v>45368</v>
      </c>
      <c r="O86" s="1">
        <v>45424</v>
      </c>
    </row>
    <row r="87" spans="14:15" x14ac:dyDescent="0.35">
      <c r="N87" s="9">
        <v>45382</v>
      </c>
      <c r="O87" s="1">
        <v>45424</v>
      </c>
    </row>
    <row r="88" spans="14:15" x14ac:dyDescent="0.35">
      <c r="N88" s="9">
        <v>45396</v>
      </c>
      <c r="O88" s="1">
        <v>45424</v>
      </c>
    </row>
    <row r="89" spans="14:15" x14ac:dyDescent="0.35">
      <c r="N89" s="9">
        <v>45410</v>
      </c>
      <c r="O89" s="1">
        <v>45424</v>
      </c>
    </row>
    <row r="90" spans="14:15" x14ac:dyDescent="0.35">
      <c r="N90" s="8">
        <v>45424</v>
      </c>
      <c r="O90" s="1">
        <v>45424</v>
      </c>
    </row>
    <row r="91" spans="14:15" x14ac:dyDescent="0.35">
      <c r="N91" s="9">
        <v>45438</v>
      </c>
      <c r="O91" s="1">
        <v>45508</v>
      </c>
    </row>
    <row r="92" spans="14:15" x14ac:dyDescent="0.35">
      <c r="N92" s="9">
        <v>45452</v>
      </c>
      <c r="O92" s="1">
        <v>45508</v>
      </c>
    </row>
    <row r="93" spans="14:15" x14ac:dyDescent="0.35">
      <c r="N93" s="9">
        <v>45466</v>
      </c>
      <c r="O93" s="1">
        <v>45508</v>
      </c>
    </row>
    <row r="94" spans="14:15" x14ac:dyDescent="0.35">
      <c r="N94" s="9">
        <v>45480</v>
      </c>
      <c r="O94" s="1">
        <v>45508</v>
      </c>
    </row>
    <row r="95" spans="14:15" x14ac:dyDescent="0.35">
      <c r="N95" s="9">
        <v>45494</v>
      </c>
      <c r="O95" s="1">
        <v>45508</v>
      </c>
    </row>
    <row r="96" spans="14:15" x14ac:dyDescent="0.35">
      <c r="N96" s="8">
        <v>45508</v>
      </c>
      <c r="O96" s="1">
        <v>45508</v>
      </c>
    </row>
    <row r="97" spans="14:15" x14ac:dyDescent="0.35">
      <c r="N97" s="9">
        <v>45522</v>
      </c>
      <c r="O97" s="1">
        <v>45648</v>
      </c>
    </row>
    <row r="98" spans="14:15" x14ac:dyDescent="0.35">
      <c r="N98" s="9">
        <v>45536</v>
      </c>
      <c r="O98" s="1">
        <v>45648</v>
      </c>
    </row>
    <row r="99" spans="14:15" x14ac:dyDescent="0.35">
      <c r="N99" s="9">
        <v>45550</v>
      </c>
      <c r="O99" s="1">
        <v>45648</v>
      </c>
    </row>
    <row r="100" spans="14:15" x14ac:dyDescent="0.35">
      <c r="N100" s="9">
        <v>45564</v>
      </c>
      <c r="O100" s="1">
        <v>45648</v>
      </c>
    </row>
    <row r="101" spans="14:15" x14ac:dyDescent="0.35">
      <c r="N101" s="9">
        <v>45578</v>
      </c>
      <c r="O101" s="1">
        <v>45648</v>
      </c>
    </row>
    <row r="102" spans="14:15" x14ac:dyDescent="0.35">
      <c r="N102" s="9">
        <v>45592</v>
      </c>
      <c r="O102" s="1">
        <v>45648</v>
      </c>
    </row>
    <row r="103" spans="14:15" x14ac:dyDescent="0.35">
      <c r="N103" s="9">
        <v>45606</v>
      </c>
      <c r="O103" s="1">
        <v>45648</v>
      </c>
    </row>
    <row r="104" spans="14:15" x14ac:dyDescent="0.35">
      <c r="N104" s="9">
        <v>45620</v>
      </c>
      <c r="O104" s="1">
        <v>45648</v>
      </c>
    </row>
    <row r="105" spans="14:15" x14ac:dyDescent="0.35">
      <c r="N105" s="9">
        <v>45634</v>
      </c>
      <c r="O105" s="1">
        <v>45648</v>
      </c>
    </row>
    <row r="106" spans="14:15" x14ac:dyDescent="0.35">
      <c r="N106" s="8">
        <v>45648</v>
      </c>
      <c r="O106" s="1">
        <v>45648</v>
      </c>
    </row>
    <row r="107" spans="14:15" x14ac:dyDescent="0.35">
      <c r="N107" s="9"/>
    </row>
  </sheetData>
  <sheetProtection sheet="1" objects="1" scenarios="1"/>
  <mergeCells count="3">
    <mergeCell ref="E1:L1"/>
    <mergeCell ref="D3:D14"/>
    <mergeCell ref="N1:O1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8A576DDEF0AA4D934BB8D0E171152A" ma:contentTypeVersion="9" ma:contentTypeDescription="Create a new document." ma:contentTypeScope="" ma:versionID="556ec226d9870e574bf177a9353e5b2f">
  <xsd:schema xmlns:xsd="http://www.w3.org/2001/XMLSchema" xmlns:xs="http://www.w3.org/2001/XMLSchema" xmlns:p="http://schemas.microsoft.com/office/2006/metadata/properties" xmlns:ns2="c7a5e966-4b6d-4049-868e-a69b078dce64" targetNamespace="http://schemas.microsoft.com/office/2006/metadata/properties" ma:root="true" ma:fieldsID="bc603f8959ada84c4e556cc2155df2a3" ns2:_="">
    <xsd:import namespace="c7a5e966-4b6d-4049-868e-a69b078dce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5e966-4b6d-4049-868e-a69b078dce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3CDCC0-085B-4920-B93F-877B3EC4E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48BF9B-B81B-461E-B2CF-1A24A9AE5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5e966-4b6d-4049-868e-a69b078dce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0BE50-56B0-4E3B-AD33-0C7BD4C8DB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Form</vt:lpstr>
      <vt:lpstr>Calculation 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Stephens</dc:creator>
  <cp:keywords/>
  <dc:description/>
  <cp:lastModifiedBy>Sarah Kern</cp:lastModifiedBy>
  <cp:revision/>
  <cp:lastPrinted>2021-09-20T16:57:59Z</cp:lastPrinted>
  <dcterms:created xsi:type="dcterms:W3CDTF">2020-03-02T20:08:11Z</dcterms:created>
  <dcterms:modified xsi:type="dcterms:W3CDTF">2021-09-20T17:14:27Z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0x010100958A576DDEF0AA4D934BB8D0E171152A</vt:lpwstr>
  </property>
</Properties>
</file>